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<sst xmlns="http://schemas.openxmlformats.org/spreadsheetml/2006/main" count="226" uniqueCount="156">
  <si>
    <t>Промоция</t>
  </si>
  <si>
    <t>Пром./Фестивал</t>
  </si>
  <si>
    <t>Трикитри ЕООД</t>
  </si>
  <si>
    <t>06/Ф-2023 от 06.06.2023</t>
  </si>
  <si>
    <t>Пром/Фест/КултПр</t>
  </si>
  <si>
    <t>16-та Межд.среща на филм.инд. Filmer Forge-18 МФ "В Двореца"</t>
  </si>
  <si>
    <t>07/КП-2023 от 06.06.2023</t>
  </si>
  <si>
    <t>Арт фест ЕООД</t>
  </si>
  <si>
    <t>Спектър 92 ЕООД</t>
  </si>
  <si>
    <t>08/Ф-2023 от 06.06.2023</t>
  </si>
  <si>
    <t>17-та Межд.среща на филм.инд. Filmer Forge-19 МФ "В Двореца"</t>
  </si>
  <si>
    <t>09/КП-2023 от 06.06.2023</t>
  </si>
  <si>
    <t>10/КП-2023 от 06.06.2023</t>
  </si>
  <si>
    <t>Нюанс филм  ЕООД</t>
  </si>
  <si>
    <t>Анимарт ЕООД</t>
  </si>
  <si>
    <t>НДК-КЦ София ЕАД-клон Варна</t>
  </si>
  <si>
    <t>Фест-Аполония ООД</t>
  </si>
  <si>
    <t>ПремиерСтудио плюс ЕООД</t>
  </si>
  <si>
    <t>Филм фест ООД</t>
  </si>
  <si>
    <t>№ 420/01.12.22</t>
  </si>
  <si>
    <t>02/Ф-2023 от 15.03.2023</t>
  </si>
  <si>
    <t>03/Ф-2023 от 15.03.2023</t>
  </si>
  <si>
    <t>18-та Межд.среща на филм.инд. Filmer Forge-20 МФ "В Двореца"</t>
  </si>
  <si>
    <t>№ 339/01.12.22</t>
  </si>
  <si>
    <t>04/КП-2023 от 15.03.2023</t>
  </si>
  <si>
    <t>№ 340/01.12.22</t>
  </si>
  <si>
    <t>05/КП-2023 от 15.03.2023</t>
  </si>
  <si>
    <t>Портокал ООД</t>
  </si>
  <si>
    <t>Синелибри ЕООД</t>
  </si>
  <si>
    <t>ФоруърдПикчърсЕнтъртеймънт ООД</t>
  </si>
  <si>
    <t>№ 06/10.01.23</t>
  </si>
  <si>
    <t>№ 14/12.01.23</t>
  </si>
  <si>
    <t>01/ПМ-2023 от 13.02.2023</t>
  </si>
  <si>
    <t>№ 49/07.06.23</t>
  </si>
  <si>
    <t>№ 132/08.06.23</t>
  </si>
  <si>
    <t>15/Ф-2023 от 12.07.2023</t>
  </si>
  <si>
    <t>№ 50/07.06.23</t>
  </si>
  <si>
    <t>19/Ф-2023 от 14.08.2023</t>
  </si>
  <si>
    <t>№ 51/07.06.23</t>
  </si>
  <si>
    <t>12/Ф-2023 от 12.07.2023</t>
  </si>
  <si>
    <t>2-ри Фестивал София Документал 2023 (18-24.09.2023)</t>
  </si>
  <si>
    <t>№ 52/07.06.23</t>
  </si>
  <si>
    <t>20/Ф-2023 от 14.08.2023</t>
  </si>
  <si>
    <t>№ 53/07.06.23</t>
  </si>
  <si>
    <t>13/Ф-2023 от 12.07.2023</t>
  </si>
  <si>
    <t>№ 54/07.06.23</t>
  </si>
  <si>
    <t>14/Ф-2023 от 12.07.2023</t>
  </si>
  <si>
    <t>Сдружение Филмаутор</t>
  </si>
  <si>
    <t>33/Ф-2023 от 30.11.2023</t>
  </si>
  <si>
    <t>Сдр.АртеУрбанаКолектив</t>
  </si>
  <si>
    <t>34/Ф-2023 от 30.11.2023</t>
  </si>
  <si>
    <t>Ем Джи И 3 ЕООД</t>
  </si>
  <si>
    <t>№ 58/07.06.23</t>
  </si>
  <si>
    <t>17/Ф-2023 от 14.08.2023</t>
  </si>
  <si>
    <t>№ 59/07.06.23</t>
  </si>
  <si>
    <t>18/Ф-2023 от 14.08.2023</t>
  </si>
  <si>
    <t>№ 60/07.06.23</t>
  </si>
  <si>
    <t>16/КП-2023 от 12.07.2023</t>
  </si>
  <si>
    <t>Семинар-уъркшоп БДЦ Открития 2023 (май - ноември 2022, Белград, Сърбия, София България, Лайпцинг Германия)</t>
  </si>
  <si>
    <t>№ 61/07.06.23</t>
  </si>
  <si>
    <t>21/КП-2023 от 14.08.2023</t>
  </si>
  <si>
    <t>Прогр.DocuRoughCutBoutique-София (март-декември 2023 г, София, Будапеща, Сараево)</t>
  </si>
  <si>
    <t>№ 62/07.06.23</t>
  </si>
  <si>
    <t>22/КП-2023 от 14.08.2023</t>
  </si>
  <si>
    <t>№ 63/07.06.23</t>
  </si>
  <si>
    <t>№ 133/08.06.23</t>
  </si>
  <si>
    <t>11/ПМ-2023 от 12.07.2023</t>
  </si>
  <si>
    <t>Фондация „Имам идея“</t>
  </si>
  <si>
    <t>№ 103/06.07.23</t>
  </si>
  <si>
    <t>№ 169/07.07.23</t>
  </si>
  <si>
    <t>23/Ф-2023 от 23.08.2023</t>
  </si>
  <si>
    <t>№ 104/06.07.23</t>
  </si>
  <si>
    <t>24/Ф-2023 от 14.08.2023</t>
  </si>
  <si>
    <t>Сдружение „СФАФ"</t>
  </si>
  <si>
    <t>№ 105/06.07.23</t>
  </si>
  <si>
    <t>27/Ф-2023 от 14.08.2023</t>
  </si>
  <si>
    <t>Комедиен европейски филмов фестивал КЕФФ 2023 - Пловдив (01.06.-01.12.2023г.)</t>
  </si>
  <si>
    <t>№ 106/06.07.23</t>
  </si>
  <si>
    <t>25/Ф-2023 от 14.08.2023</t>
  </si>
  <si>
    <t>„Пауър филм продакшън“ ЕООД</t>
  </si>
  <si>
    <t>№ 107/06.07.23</t>
  </si>
  <si>
    <t>отказ от субс. - вх.№ 01-1489/07.09.2023</t>
  </si>
  <si>
    <t>№ 108/06.07.23</t>
  </si>
  <si>
    <t>26/КП-2023 от 14.08.2023</t>
  </si>
  <si>
    <t>„Нова филм“ ЕООД</t>
  </si>
  <si>
    <t>№ 109/06.07.23</t>
  </si>
  <si>
    <t>28/Ф-2023 от 12.10.2023</t>
  </si>
  <si>
    <t>№ 152/04.10.23</t>
  </si>
  <si>
    <t>№ 247/10.10.23</t>
  </si>
  <si>
    <t>30/ПМ-2023 от 12.10.2023</t>
  </si>
  <si>
    <t>№ 153/04.10.23</t>
  </si>
  <si>
    <t>29/ПМ-2023 от 12.10.2023</t>
  </si>
  <si>
    <t>№ 269/27.10.23</t>
  </si>
  <si>
    <t>№ 155/25.10.23</t>
  </si>
  <si>
    <t>31/Ф-2023 от 30.11.2023</t>
  </si>
  <si>
    <t>№ 156/25.10.23</t>
  </si>
  <si>
    <t>32/КП-2023 от 30.11.2023</t>
  </si>
  <si>
    <t>Артин Вижън Филмс ЕООД</t>
  </si>
  <si>
    <t>№ 160/25.10.23</t>
  </si>
  <si>
    <t>35/КП-2023 от 30.11.2023</t>
  </si>
  <si>
    <t>Бюджет</t>
  </si>
  <si>
    <t>Самсара ЕООД</t>
  </si>
  <si>
    <t>Вид на проекта</t>
  </si>
  <si>
    <t>Наименование на проекта</t>
  </si>
  <si>
    <t>Протокол на ФК</t>
  </si>
  <si>
    <t>Договор №</t>
  </si>
  <si>
    <t>Арго филм ЕООД</t>
  </si>
  <si>
    <t>Агитпроп ООД</t>
  </si>
  <si>
    <t>Субсидия</t>
  </si>
  <si>
    <t>№ 14./17.01.22 и 53/16.03.22</t>
  </si>
  <si>
    <t>№ 16/10.01.22 и 14.03.22</t>
  </si>
  <si>
    <t>№ 14/10.01.22 и 14.03.22</t>
  </si>
  <si>
    <t>Представяне на късометр.индустрия МФ Клермон-Феран 2022 (01.01-30.06.2022)</t>
  </si>
  <si>
    <t>№ 15/10.01.22 и 14.03.22</t>
  </si>
  <si>
    <t>№ 341/01.12.22</t>
  </si>
  <si>
    <t>Нац.фестивал на БГ кино Васил Гендов (СБФД) (01.01-30.05.2023)</t>
  </si>
  <si>
    <t>№ 342/01.12.22</t>
  </si>
  <si>
    <t>Представяне на късометр.индустрия МФ Клермон-Феран и Кан 2023 (01.01-30.06.2023)</t>
  </si>
  <si>
    <t>В сърцето на машината    - Оскари</t>
  </si>
  <si>
    <t>№ 56/07.06.23 и ..../25.10.23</t>
  </si>
  <si>
    <t>№ 132/08.06.23 и 270/27.10.23</t>
  </si>
  <si>
    <t>Среща на младото европейско кино 9-то издание (19-25.06.2023 г., София)</t>
  </si>
  <si>
    <t>№ 57/07.06.23 и ..../04.10.23</t>
  </si>
  <si>
    <t>№ 132/08.06.23 и 274/27.10.23</t>
  </si>
  <si>
    <t xml:space="preserve">Голден Феми Филм Фестивал (24.04-30.11.2023 г., гр. София) </t>
  </si>
  <si>
    <t>Предизвикателството (12-14.05.2023г., Бургас)</t>
  </si>
  <si>
    <t>Уроците на Блага (Карлови Вари,Солун)</t>
  </si>
  <si>
    <t>„Киномания 2023“-София,Пловдив,Варна (16.11.-03.12.2023г.)</t>
  </si>
  <si>
    <t>31-и МФФ „Любовта е лудост“ (25.08.-03.09.2023г.)</t>
  </si>
  <si>
    <t>19-и Световен фест.на анимационния филм“ - Варна (06.-10.09.2023г.)</t>
  </si>
  <si>
    <t>МФ на етнографското кино „ОКО“ - София (23.09.-30.09.2023г.)</t>
  </si>
  <si>
    <t>Филмови вечери-39-ти Ф-л на изкуствата "Аполония"-Созопол (29.08.-05.09.2023г.)</t>
  </si>
  <si>
    <t>„Награда за кино 355“ - София (15.02.-15.12.2023г.)</t>
  </si>
  <si>
    <t>Диада  (Варшава,Котбус,Талин)</t>
  </si>
  <si>
    <t>Уроците на Блага  - Оскари</t>
  </si>
  <si>
    <t>Нощно кино - Варна (01.01.-31.12.2024г.)</t>
  </si>
  <si>
    <t>№ 01/28.01.21 и 1/10.01.22 и 28/31.03.23 и ..../25.04.23</t>
  </si>
  <si>
    <t>№ 13/03.02.21 и 12/17.01.22 и 66/03.04.23 и 86/27.04.23</t>
  </si>
  <si>
    <t>№ 02/28.01.21 и 2/10.01.22 и 29/31.03.23 и ..../25.04.23</t>
  </si>
  <si>
    <t>№ 13/03.02.21  и 12/17.01.22 и 65/03.04.23 и 86/27.04.23</t>
  </si>
  <si>
    <r>
      <t xml:space="preserve">18-ти МФ на късометр.кино "В Двореца"-Варна </t>
    </r>
    <r>
      <rPr>
        <i/>
        <sz val="12"/>
        <rFont val="Times New Roman"/>
        <family val="1"/>
      </rPr>
      <t>(27.02.-06.03.2021)</t>
    </r>
  </si>
  <si>
    <r>
      <t xml:space="preserve">19-ти МФ на късометр.кино "В Двореца"-Варна </t>
    </r>
    <r>
      <rPr>
        <i/>
        <sz val="12"/>
        <rFont val="Times New Roman"/>
        <family val="1"/>
      </rPr>
      <t>(26.02-05.03.2022)</t>
    </r>
  </si>
  <si>
    <r>
      <t xml:space="preserve">20-ти МФ на късометр.кино "В Двореца"-Перник </t>
    </r>
    <r>
      <rPr>
        <i/>
        <sz val="12"/>
        <rFont val="Times New Roman"/>
        <family val="1"/>
      </rPr>
      <t>(24.02-03.03.2023)</t>
    </r>
  </si>
  <si>
    <r>
      <t xml:space="preserve">27-и МФ София Филм Фест </t>
    </r>
    <r>
      <rPr>
        <i/>
        <sz val="12"/>
        <rFont val="Times New Roman"/>
        <family val="1"/>
      </rPr>
      <t>(16.03.-26.03.2023 г.</t>
    </r>
    <r>
      <rPr>
        <sz val="12"/>
        <rFont val="Times New Roman"/>
        <family val="1"/>
      </rPr>
      <t>)</t>
    </r>
  </si>
  <si>
    <r>
      <t xml:space="preserve">9-и МФ кино-литературен фестивал "Синелибри"-София и др. </t>
    </r>
    <r>
      <rPr>
        <i/>
        <sz val="12"/>
        <rFont val="Times New Roman"/>
        <family val="1"/>
      </rPr>
      <t>(06-29.10.2023)</t>
    </r>
  </si>
  <si>
    <r>
      <t>10-и МФ за ново европ.кино"Зл.липа"-Ст.Загора (</t>
    </r>
    <r>
      <rPr>
        <i/>
        <sz val="12"/>
        <rFont val="Times New Roman"/>
        <family val="1"/>
      </rPr>
      <t>27.05.-31.06.2023</t>
    </r>
    <r>
      <rPr>
        <sz val="12"/>
        <rFont val="Times New Roman"/>
        <family val="1"/>
      </rPr>
      <t>)</t>
    </r>
  </si>
  <si>
    <r>
      <t xml:space="preserve">14-ти МФ на анимац.филм "Зл.кукер-София" </t>
    </r>
    <r>
      <rPr>
        <i/>
        <sz val="12"/>
        <rFont val="Times New Roman"/>
        <family val="1"/>
      </rPr>
      <t>(25-29.05.2023)</t>
    </r>
  </si>
  <si>
    <r>
      <t xml:space="preserve">МФ Историческо документално кино - Бургас </t>
    </r>
    <r>
      <rPr>
        <i/>
        <sz val="12"/>
        <rFont val="Times New Roman"/>
        <family val="1"/>
      </rPr>
      <t>(17-22.09.2023)</t>
    </r>
  </si>
  <si>
    <r>
      <t xml:space="preserve">Фестивал 30 - София </t>
    </r>
    <r>
      <rPr>
        <i/>
        <sz val="12"/>
        <rFont val="Times New Roman"/>
        <family val="1"/>
      </rPr>
      <t>(24.03-15.12.2023)</t>
    </r>
  </si>
  <si>
    <r>
      <t xml:space="preserve">20-ти София Филм Фест - Мийтингс </t>
    </r>
    <r>
      <rPr>
        <i/>
        <sz val="12"/>
        <rFont val="Times New Roman"/>
        <family val="1"/>
      </rPr>
      <t>(22-26.03.2023)</t>
    </r>
  </si>
  <si>
    <r>
      <t xml:space="preserve">28-и МФ София Филм Фест </t>
    </r>
    <r>
      <rPr>
        <i/>
        <sz val="12"/>
        <rFont val="Times New Roman"/>
        <family val="1"/>
      </rPr>
      <t>(13.03.-31.03.2024 г.</t>
    </r>
    <r>
      <rPr>
        <sz val="12"/>
        <rFont val="Times New Roman"/>
        <family val="1"/>
      </rPr>
      <t>)</t>
    </r>
  </si>
  <si>
    <r>
      <t xml:space="preserve">21-ви София Филм Фест - Мийтингс </t>
    </r>
    <r>
      <rPr>
        <i/>
        <sz val="12"/>
        <rFont val="Times New Roman"/>
        <family val="1"/>
      </rPr>
      <t>(22-24.03.2024)</t>
    </r>
  </si>
  <si>
    <t>Бенефициент</t>
  </si>
  <si>
    <t>№</t>
  </si>
  <si>
    <t>Заповед №</t>
  </si>
  <si>
    <t>Финансиране на промоция, фестивали и културни прояви през 2023 г.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</si>
</sst>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_л_в_."/>
  </numFmts>
  <fonts count="4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3" fontId="2" fillId="33" borderId="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 quotePrefix="1">
      <alignment horizontal="center" vertical="center" wrapText="1"/>
    </xf>
    <xf numFmtId="0" fontId="5" fillId="33" borderId="0" xfId="0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75" zoomScaleNormal="75" zoomScalePageLayoutView="0" workbookViewId="0" topLeftCell="A1">
      <selection activeCell="G12" sqref="G12"/>
    </sheetView>
  </sheetViews>
  <sheetFormatPr defaultColWidth="9.140625" defaultRowHeight="45" customHeight="1"/>
  <cols>
    <col min="1" max="1" width="4.8515625" style="10" customWidth="1"/>
    <col min="2" max="2" width="21.28125" style="16" customWidth="1"/>
    <col min="3" max="3" width="43.7109375" style="1" customWidth="1"/>
    <col min="4" max="4" width="26.8515625" style="10" customWidth="1"/>
    <col min="5" max="5" width="17.00390625" style="3" customWidth="1"/>
    <col min="6" max="6" width="14.140625" style="3" customWidth="1"/>
    <col min="7" max="7" width="30.140625" style="10" customWidth="1"/>
    <col min="8" max="8" width="27.8515625" style="10" customWidth="1"/>
    <col min="9" max="9" width="25.421875" style="10" customWidth="1"/>
    <col min="10" max="16384" width="9.140625" style="1" customWidth="1"/>
  </cols>
  <sheetData>
    <row r="1" spans="1:9" s="6" customFormat="1" ht="45" customHeight="1">
      <c r="A1" s="8"/>
      <c r="B1" s="13" t="s">
        <v>155</v>
      </c>
      <c r="D1" s="8"/>
      <c r="E1" s="7"/>
      <c r="F1" s="7"/>
      <c r="G1" s="8"/>
      <c r="H1" s="8"/>
      <c r="I1" s="8"/>
    </row>
    <row r="2" spans="1:9" ht="45" customHeight="1">
      <c r="A2" s="11" t="s">
        <v>153</v>
      </c>
      <c r="B2" s="14" t="s">
        <v>102</v>
      </c>
      <c r="C2" s="11" t="s">
        <v>103</v>
      </c>
      <c r="D2" s="11" t="s">
        <v>152</v>
      </c>
      <c r="E2" s="12" t="s">
        <v>108</v>
      </c>
      <c r="F2" s="12" t="s">
        <v>100</v>
      </c>
      <c r="G2" s="11" t="s">
        <v>104</v>
      </c>
      <c r="H2" s="11" t="s">
        <v>154</v>
      </c>
      <c r="I2" s="11" t="s">
        <v>105</v>
      </c>
    </row>
    <row r="3" spans="1:9" ht="45" customHeight="1">
      <c r="A3" s="9">
        <v>1</v>
      </c>
      <c r="B3" s="15" t="s">
        <v>1</v>
      </c>
      <c r="C3" s="2" t="s">
        <v>140</v>
      </c>
      <c r="D3" s="9" t="s">
        <v>2</v>
      </c>
      <c r="E3" s="5">
        <f>10000</f>
        <v>10000</v>
      </c>
      <c r="F3" s="4">
        <v>21146</v>
      </c>
      <c r="G3" s="9" t="s">
        <v>136</v>
      </c>
      <c r="H3" s="9" t="s">
        <v>137</v>
      </c>
      <c r="I3" s="9" t="s">
        <v>3</v>
      </c>
    </row>
    <row r="4" spans="1:9" ht="45" customHeight="1">
      <c r="A4" s="9">
        <f>A3+1</f>
        <v>2</v>
      </c>
      <c r="B4" s="15" t="s">
        <v>4</v>
      </c>
      <c r="C4" s="2" t="s">
        <v>5</v>
      </c>
      <c r="D4" s="9" t="s">
        <v>2</v>
      </c>
      <c r="E4" s="5">
        <f>5000</f>
        <v>5000</v>
      </c>
      <c r="F4" s="4">
        <v>10720</v>
      </c>
      <c r="G4" s="9" t="s">
        <v>138</v>
      </c>
      <c r="H4" s="9" t="s">
        <v>139</v>
      </c>
      <c r="I4" s="9" t="s">
        <v>6</v>
      </c>
    </row>
    <row r="5" spans="1:9" ht="45" customHeight="1">
      <c r="A5" s="9">
        <f aca="true" t="shared" si="0" ref="A5:A38">A4+1</f>
        <v>3</v>
      </c>
      <c r="B5" s="15" t="s">
        <v>1</v>
      </c>
      <c r="C5" s="2" t="s">
        <v>141</v>
      </c>
      <c r="D5" s="9" t="s">
        <v>2</v>
      </c>
      <c r="E5" s="5">
        <f>12000</f>
        <v>12000</v>
      </c>
      <c r="F5" s="4">
        <v>267634</v>
      </c>
      <c r="G5" s="9" t="s">
        <v>110</v>
      </c>
      <c r="H5" s="9" t="s">
        <v>109</v>
      </c>
      <c r="I5" s="9" t="s">
        <v>9</v>
      </c>
    </row>
    <row r="6" spans="1:9" ht="45" customHeight="1">
      <c r="A6" s="9">
        <f t="shared" si="0"/>
        <v>4</v>
      </c>
      <c r="B6" s="15" t="s">
        <v>4</v>
      </c>
      <c r="C6" s="2" t="s">
        <v>10</v>
      </c>
      <c r="D6" s="9" t="s">
        <v>2</v>
      </c>
      <c r="E6" s="5">
        <f>6000</f>
        <v>6000</v>
      </c>
      <c r="F6" s="4">
        <v>174846</v>
      </c>
      <c r="G6" s="9" t="s">
        <v>111</v>
      </c>
      <c r="H6" s="9" t="s">
        <v>109</v>
      </c>
      <c r="I6" s="9" t="s">
        <v>11</v>
      </c>
    </row>
    <row r="7" spans="1:9" ht="45" customHeight="1">
      <c r="A7" s="9">
        <f t="shared" si="0"/>
        <v>5</v>
      </c>
      <c r="B7" s="15" t="s">
        <v>4</v>
      </c>
      <c r="C7" s="2" t="s">
        <v>112</v>
      </c>
      <c r="D7" s="9" t="s">
        <v>2</v>
      </c>
      <c r="E7" s="4">
        <f>15000</f>
        <v>15000</v>
      </c>
      <c r="F7" s="4">
        <v>78670</v>
      </c>
      <c r="G7" s="9" t="s">
        <v>113</v>
      </c>
      <c r="H7" s="9" t="s">
        <v>109</v>
      </c>
      <c r="I7" s="9" t="s">
        <v>12</v>
      </c>
    </row>
    <row r="8" spans="1:9" ht="45" customHeight="1">
      <c r="A8" s="9">
        <f t="shared" si="0"/>
        <v>6</v>
      </c>
      <c r="B8" s="15" t="s">
        <v>1</v>
      </c>
      <c r="C8" s="2" t="s">
        <v>142</v>
      </c>
      <c r="D8" s="9" t="s">
        <v>2</v>
      </c>
      <c r="E8" s="5">
        <f>85146</f>
        <v>85146</v>
      </c>
      <c r="F8" s="4">
        <v>178070</v>
      </c>
      <c r="G8" s="4" t="s">
        <v>114</v>
      </c>
      <c r="H8" s="4" t="s">
        <v>19</v>
      </c>
      <c r="I8" s="9" t="s">
        <v>20</v>
      </c>
    </row>
    <row r="9" spans="1:9" ht="45" customHeight="1">
      <c r="A9" s="9">
        <f t="shared" si="0"/>
        <v>7</v>
      </c>
      <c r="B9" s="15" t="s">
        <v>1</v>
      </c>
      <c r="C9" s="2" t="s">
        <v>115</v>
      </c>
      <c r="D9" s="9" t="s">
        <v>8</v>
      </c>
      <c r="E9" s="4">
        <f>97990</f>
        <v>97990</v>
      </c>
      <c r="F9" s="4">
        <v>145000</v>
      </c>
      <c r="G9" s="4" t="s">
        <v>116</v>
      </c>
      <c r="H9" s="4" t="s">
        <v>19</v>
      </c>
      <c r="I9" s="9" t="s">
        <v>21</v>
      </c>
    </row>
    <row r="10" spans="1:9" ht="45" customHeight="1">
      <c r="A10" s="9">
        <f t="shared" si="0"/>
        <v>8</v>
      </c>
      <c r="B10" s="15" t="s">
        <v>4</v>
      </c>
      <c r="C10" s="2" t="s">
        <v>22</v>
      </c>
      <c r="D10" s="9" t="s">
        <v>2</v>
      </c>
      <c r="E10" s="4">
        <f>30000</f>
        <v>30000</v>
      </c>
      <c r="F10" s="4">
        <v>87780</v>
      </c>
      <c r="G10" s="4" t="s">
        <v>23</v>
      </c>
      <c r="H10" s="4" t="s">
        <v>19</v>
      </c>
      <c r="I10" s="9" t="s">
        <v>24</v>
      </c>
    </row>
    <row r="11" spans="1:9" ht="45" customHeight="1">
      <c r="A11" s="9">
        <f t="shared" si="0"/>
        <v>9</v>
      </c>
      <c r="B11" s="15" t="s">
        <v>4</v>
      </c>
      <c r="C11" s="2" t="s">
        <v>117</v>
      </c>
      <c r="D11" s="9" t="s">
        <v>2</v>
      </c>
      <c r="E11" s="4">
        <f>25000</f>
        <v>25000</v>
      </c>
      <c r="F11" s="4">
        <v>40725</v>
      </c>
      <c r="G11" s="4" t="s">
        <v>25</v>
      </c>
      <c r="H11" s="4" t="s">
        <v>19</v>
      </c>
      <c r="I11" s="9" t="s">
        <v>26</v>
      </c>
    </row>
    <row r="12" spans="1:9" ht="45" customHeight="1">
      <c r="A12" s="9">
        <f t="shared" si="0"/>
        <v>10</v>
      </c>
      <c r="B12" s="15" t="s">
        <v>0</v>
      </c>
      <c r="C12" s="2" t="s">
        <v>118</v>
      </c>
      <c r="D12" s="9" t="s">
        <v>29</v>
      </c>
      <c r="E12" s="5">
        <f>65000</f>
        <v>65000</v>
      </c>
      <c r="F12" s="4">
        <v>130000</v>
      </c>
      <c r="G12" s="9" t="s">
        <v>30</v>
      </c>
      <c r="H12" s="9" t="s">
        <v>31</v>
      </c>
      <c r="I12" s="9" t="s">
        <v>32</v>
      </c>
    </row>
    <row r="13" spans="1:9" ht="45" customHeight="1">
      <c r="A13" s="9">
        <f t="shared" si="0"/>
        <v>11</v>
      </c>
      <c r="B13" s="15" t="s">
        <v>1</v>
      </c>
      <c r="C13" s="2" t="s">
        <v>143</v>
      </c>
      <c r="D13" s="9" t="s">
        <v>7</v>
      </c>
      <c r="E13" s="5">
        <f>140000</f>
        <v>140000</v>
      </c>
      <c r="F13" s="4">
        <v>861574</v>
      </c>
      <c r="G13" s="9" t="s">
        <v>33</v>
      </c>
      <c r="H13" s="9" t="s">
        <v>34</v>
      </c>
      <c r="I13" s="9" t="s">
        <v>35</v>
      </c>
    </row>
    <row r="14" spans="1:9" ht="45" customHeight="1">
      <c r="A14" s="9">
        <f t="shared" si="0"/>
        <v>12</v>
      </c>
      <c r="B14" s="15" t="s">
        <v>1</v>
      </c>
      <c r="C14" s="2" t="s">
        <v>144</v>
      </c>
      <c r="D14" s="9" t="s">
        <v>28</v>
      </c>
      <c r="E14" s="5">
        <f>73000</f>
        <v>73000</v>
      </c>
      <c r="F14" s="4">
        <v>252100</v>
      </c>
      <c r="G14" s="9" t="s">
        <v>36</v>
      </c>
      <c r="H14" s="9" t="s">
        <v>34</v>
      </c>
      <c r="I14" s="9" t="s">
        <v>37</v>
      </c>
    </row>
    <row r="15" spans="1:9" ht="45" customHeight="1">
      <c r="A15" s="9">
        <f t="shared" si="0"/>
        <v>13</v>
      </c>
      <c r="B15" s="15" t="s">
        <v>1</v>
      </c>
      <c r="C15" s="2" t="s">
        <v>145</v>
      </c>
      <c r="D15" s="9" t="s">
        <v>13</v>
      </c>
      <c r="E15" s="5">
        <f>35000</f>
        <v>35000</v>
      </c>
      <c r="F15" s="4">
        <v>180292</v>
      </c>
      <c r="G15" s="9" t="s">
        <v>38</v>
      </c>
      <c r="H15" s="9" t="s">
        <v>34</v>
      </c>
      <c r="I15" s="9" t="s">
        <v>39</v>
      </c>
    </row>
    <row r="16" spans="1:9" ht="45" customHeight="1">
      <c r="A16" s="9">
        <f t="shared" si="0"/>
        <v>14</v>
      </c>
      <c r="B16" s="15" t="s">
        <v>1</v>
      </c>
      <c r="C16" s="2" t="s">
        <v>40</v>
      </c>
      <c r="D16" s="9" t="s">
        <v>107</v>
      </c>
      <c r="E16" s="5">
        <f>20000</f>
        <v>20000</v>
      </c>
      <c r="F16" s="4">
        <v>104976</v>
      </c>
      <c r="G16" s="9" t="s">
        <v>41</v>
      </c>
      <c r="H16" s="9" t="s">
        <v>34</v>
      </c>
      <c r="I16" s="9" t="s">
        <v>42</v>
      </c>
    </row>
    <row r="17" spans="1:9" ht="45" customHeight="1">
      <c r="A17" s="9">
        <f t="shared" si="0"/>
        <v>15</v>
      </c>
      <c r="B17" s="15" t="s">
        <v>1</v>
      </c>
      <c r="C17" s="2" t="s">
        <v>146</v>
      </c>
      <c r="D17" s="9" t="s">
        <v>14</v>
      </c>
      <c r="E17" s="5">
        <f>30000</f>
        <v>30000</v>
      </c>
      <c r="F17" s="4">
        <v>194082</v>
      </c>
      <c r="G17" s="9" t="s">
        <v>43</v>
      </c>
      <c r="H17" s="9" t="s">
        <v>34</v>
      </c>
      <c r="I17" s="9" t="s">
        <v>44</v>
      </c>
    </row>
    <row r="18" spans="1:9" ht="45" customHeight="1">
      <c r="A18" s="9">
        <f t="shared" si="0"/>
        <v>16</v>
      </c>
      <c r="B18" s="15" t="s">
        <v>1</v>
      </c>
      <c r="C18" s="2" t="s">
        <v>147</v>
      </c>
      <c r="D18" s="9" t="s">
        <v>17</v>
      </c>
      <c r="E18" s="5">
        <f>20000</f>
        <v>20000</v>
      </c>
      <c r="F18" s="4">
        <v>113334</v>
      </c>
      <c r="G18" s="9" t="s">
        <v>45</v>
      </c>
      <c r="H18" s="9" t="s">
        <v>34</v>
      </c>
      <c r="I18" s="9" t="s">
        <v>46</v>
      </c>
    </row>
    <row r="19" spans="1:9" ht="45" customHeight="1">
      <c r="A19" s="9">
        <f t="shared" si="0"/>
        <v>17</v>
      </c>
      <c r="B19" s="15" t="s">
        <v>1</v>
      </c>
      <c r="C19" s="2" t="s">
        <v>148</v>
      </c>
      <c r="D19" s="9" t="s">
        <v>47</v>
      </c>
      <c r="E19" s="5">
        <f>30500</f>
        <v>30500</v>
      </c>
      <c r="F19" s="4">
        <v>45045</v>
      </c>
      <c r="G19" s="9" t="s">
        <v>119</v>
      </c>
      <c r="H19" s="9" t="s">
        <v>120</v>
      </c>
      <c r="I19" s="9" t="s">
        <v>48</v>
      </c>
    </row>
    <row r="20" spans="1:9" ht="45" customHeight="1">
      <c r="A20" s="9">
        <f t="shared" si="0"/>
        <v>18</v>
      </c>
      <c r="B20" s="15" t="s">
        <v>1</v>
      </c>
      <c r="C20" s="2" t="s">
        <v>121</v>
      </c>
      <c r="D20" s="9" t="s">
        <v>49</v>
      </c>
      <c r="E20" s="5">
        <f>25000</f>
        <v>25000</v>
      </c>
      <c r="F20" s="4">
        <v>32859</v>
      </c>
      <c r="G20" s="9" t="s">
        <v>122</v>
      </c>
      <c r="H20" s="9" t="s">
        <v>123</v>
      </c>
      <c r="I20" s="9" t="s">
        <v>50</v>
      </c>
    </row>
    <row r="21" spans="1:9" ht="45" customHeight="1">
      <c r="A21" s="9">
        <f t="shared" si="0"/>
        <v>19</v>
      </c>
      <c r="B21" s="15" t="s">
        <v>1</v>
      </c>
      <c r="C21" s="2" t="s">
        <v>124</v>
      </c>
      <c r="D21" s="9" t="s">
        <v>51</v>
      </c>
      <c r="E21" s="4">
        <f>10000</f>
        <v>10000</v>
      </c>
      <c r="F21" s="4">
        <v>87189</v>
      </c>
      <c r="G21" s="9" t="s">
        <v>52</v>
      </c>
      <c r="H21" s="9" t="s">
        <v>34</v>
      </c>
      <c r="I21" s="9" t="s">
        <v>53</v>
      </c>
    </row>
    <row r="22" spans="1:9" ht="45" customHeight="1">
      <c r="A22" s="9">
        <f t="shared" si="0"/>
        <v>20</v>
      </c>
      <c r="B22" s="15" t="s">
        <v>1</v>
      </c>
      <c r="C22" s="2" t="s">
        <v>125</v>
      </c>
      <c r="D22" s="9" t="s">
        <v>101</v>
      </c>
      <c r="E22" s="5">
        <f>6500</f>
        <v>6500</v>
      </c>
      <c r="F22" s="4">
        <v>19965</v>
      </c>
      <c r="G22" s="9" t="s">
        <v>54</v>
      </c>
      <c r="H22" s="9" t="s">
        <v>34</v>
      </c>
      <c r="I22" s="9" t="s">
        <v>55</v>
      </c>
    </row>
    <row r="23" spans="1:9" ht="45" customHeight="1">
      <c r="A23" s="9">
        <f t="shared" si="0"/>
        <v>21</v>
      </c>
      <c r="B23" s="15" t="s">
        <v>4</v>
      </c>
      <c r="C23" s="2" t="s">
        <v>149</v>
      </c>
      <c r="D23" s="9" t="s">
        <v>7</v>
      </c>
      <c r="E23" s="5">
        <f>120000</f>
        <v>120000</v>
      </c>
      <c r="F23" s="4">
        <v>449685</v>
      </c>
      <c r="G23" s="9" t="s">
        <v>56</v>
      </c>
      <c r="H23" s="9" t="s">
        <v>34</v>
      </c>
      <c r="I23" s="9" t="s">
        <v>57</v>
      </c>
    </row>
    <row r="24" spans="1:9" ht="45" customHeight="1">
      <c r="A24" s="9">
        <f t="shared" si="0"/>
        <v>22</v>
      </c>
      <c r="B24" s="15" t="s">
        <v>4</v>
      </c>
      <c r="C24" s="2" t="s">
        <v>58</v>
      </c>
      <c r="D24" s="9" t="s">
        <v>107</v>
      </c>
      <c r="E24" s="4">
        <f>15000</f>
        <v>15000</v>
      </c>
      <c r="F24" s="4">
        <v>148948</v>
      </c>
      <c r="G24" s="9" t="s">
        <v>59</v>
      </c>
      <c r="H24" s="9" t="s">
        <v>34</v>
      </c>
      <c r="I24" s="9" t="s">
        <v>60</v>
      </c>
    </row>
    <row r="25" spans="1:9" ht="45" customHeight="1">
      <c r="A25" s="9">
        <f t="shared" si="0"/>
        <v>23</v>
      </c>
      <c r="B25" s="15" t="s">
        <v>4</v>
      </c>
      <c r="C25" s="2" t="s">
        <v>61</v>
      </c>
      <c r="D25" s="9" t="s">
        <v>107</v>
      </c>
      <c r="E25" s="5">
        <f>15000</f>
        <v>15000</v>
      </c>
      <c r="F25" s="4">
        <v>138481</v>
      </c>
      <c r="G25" s="9" t="s">
        <v>62</v>
      </c>
      <c r="H25" s="9" t="s">
        <v>34</v>
      </c>
      <c r="I25" s="9" t="s">
        <v>63</v>
      </c>
    </row>
    <row r="26" spans="1:9" ht="45" customHeight="1">
      <c r="A26" s="9">
        <f t="shared" si="0"/>
        <v>24</v>
      </c>
      <c r="B26" s="15" t="s">
        <v>0</v>
      </c>
      <c r="C26" s="2" t="s">
        <v>126</v>
      </c>
      <c r="D26" s="9" t="s">
        <v>106</v>
      </c>
      <c r="E26" s="5">
        <f>13200</f>
        <v>13200</v>
      </c>
      <c r="F26" s="4">
        <v>28775</v>
      </c>
      <c r="G26" s="9" t="s">
        <v>64</v>
      </c>
      <c r="H26" s="9" t="s">
        <v>65</v>
      </c>
      <c r="I26" s="9" t="s">
        <v>66</v>
      </c>
    </row>
    <row r="27" spans="1:9" ht="45" customHeight="1">
      <c r="A27" s="9">
        <f t="shared" si="0"/>
        <v>25</v>
      </c>
      <c r="B27" s="15" t="s">
        <v>1</v>
      </c>
      <c r="C27" s="2" t="s">
        <v>127</v>
      </c>
      <c r="D27" s="4" t="s">
        <v>67</v>
      </c>
      <c r="E27" s="4">
        <f>60000</f>
        <v>60000</v>
      </c>
      <c r="F27" s="4">
        <v>282933</v>
      </c>
      <c r="G27" s="9" t="s">
        <v>68</v>
      </c>
      <c r="H27" s="9" t="s">
        <v>69</v>
      </c>
      <c r="I27" s="9" t="s">
        <v>70</v>
      </c>
    </row>
    <row r="28" spans="1:9" ht="45" customHeight="1">
      <c r="A28" s="9">
        <f t="shared" si="0"/>
        <v>26</v>
      </c>
      <c r="B28" s="15" t="s">
        <v>1</v>
      </c>
      <c r="C28" s="2" t="s">
        <v>128</v>
      </c>
      <c r="D28" s="9" t="s">
        <v>15</v>
      </c>
      <c r="E28" s="5">
        <f>45000</f>
        <v>45000</v>
      </c>
      <c r="F28" s="4">
        <v>119870</v>
      </c>
      <c r="G28" s="9" t="s">
        <v>71</v>
      </c>
      <c r="H28" s="9" t="s">
        <v>69</v>
      </c>
      <c r="I28" s="9" t="s">
        <v>72</v>
      </c>
    </row>
    <row r="29" spans="1:9" ht="45" customHeight="1">
      <c r="A29" s="9">
        <f t="shared" si="0"/>
        <v>27</v>
      </c>
      <c r="B29" s="15" t="s">
        <v>1</v>
      </c>
      <c r="C29" s="2" t="s">
        <v>129</v>
      </c>
      <c r="D29" s="9" t="s">
        <v>73</v>
      </c>
      <c r="E29" s="4">
        <f>45000</f>
        <v>45000</v>
      </c>
      <c r="F29" s="4">
        <v>134713</v>
      </c>
      <c r="G29" s="9" t="s">
        <v>74</v>
      </c>
      <c r="H29" s="9" t="s">
        <v>69</v>
      </c>
      <c r="I29" s="9" t="s">
        <v>75</v>
      </c>
    </row>
    <row r="30" spans="1:9" ht="45" customHeight="1">
      <c r="A30" s="9">
        <f t="shared" si="0"/>
        <v>28</v>
      </c>
      <c r="B30" s="15" t="s">
        <v>1</v>
      </c>
      <c r="C30" s="2" t="s">
        <v>76</v>
      </c>
      <c r="D30" s="9" t="s">
        <v>18</v>
      </c>
      <c r="E30" s="5">
        <f>20000</f>
        <v>20000</v>
      </c>
      <c r="F30" s="4">
        <v>33920</v>
      </c>
      <c r="G30" s="9" t="s">
        <v>77</v>
      </c>
      <c r="H30" s="9" t="s">
        <v>69</v>
      </c>
      <c r="I30" s="9" t="s">
        <v>78</v>
      </c>
    </row>
    <row r="31" spans="1:9" ht="45" customHeight="1">
      <c r="A31" s="9">
        <f t="shared" si="0"/>
        <v>29</v>
      </c>
      <c r="B31" s="15" t="s">
        <v>1</v>
      </c>
      <c r="C31" s="2" t="s">
        <v>130</v>
      </c>
      <c r="D31" s="9" t="s">
        <v>79</v>
      </c>
      <c r="E31" s="5">
        <f>10000</f>
        <v>10000</v>
      </c>
      <c r="F31" s="5"/>
      <c r="G31" s="9" t="s">
        <v>80</v>
      </c>
      <c r="H31" s="9" t="s">
        <v>69</v>
      </c>
      <c r="I31" s="17" t="s">
        <v>81</v>
      </c>
    </row>
    <row r="32" spans="1:9" ht="45" customHeight="1">
      <c r="A32" s="9">
        <f t="shared" si="0"/>
        <v>30</v>
      </c>
      <c r="B32" s="15" t="s">
        <v>4</v>
      </c>
      <c r="C32" s="2" t="s">
        <v>131</v>
      </c>
      <c r="D32" s="9" t="s">
        <v>16</v>
      </c>
      <c r="E32" s="5">
        <f>12000</f>
        <v>12000</v>
      </c>
      <c r="F32" s="4">
        <v>31960</v>
      </c>
      <c r="G32" s="9" t="s">
        <v>82</v>
      </c>
      <c r="H32" s="9" t="s">
        <v>69</v>
      </c>
      <c r="I32" s="9" t="s">
        <v>83</v>
      </c>
    </row>
    <row r="33" spans="1:9" ht="45" customHeight="1">
      <c r="A33" s="9">
        <f t="shared" si="0"/>
        <v>31</v>
      </c>
      <c r="B33" s="15" t="s">
        <v>4</v>
      </c>
      <c r="C33" s="2" t="s">
        <v>132</v>
      </c>
      <c r="D33" s="9" t="s">
        <v>84</v>
      </c>
      <c r="E33" s="4">
        <f>20000</f>
        <v>20000</v>
      </c>
      <c r="F33" s="4">
        <v>114660</v>
      </c>
      <c r="G33" s="9" t="s">
        <v>85</v>
      </c>
      <c r="H33" s="9" t="s">
        <v>69</v>
      </c>
      <c r="I33" s="9" t="s">
        <v>86</v>
      </c>
    </row>
    <row r="34" spans="1:9" ht="45" customHeight="1">
      <c r="A34" s="9">
        <f t="shared" si="0"/>
        <v>32</v>
      </c>
      <c r="B34" s="15" t="s">
        <v>0</v>
      </c>
      <c r="C34" s="2" t="s">
        <v>133</v>
      </c>
      <c r="D34" s="9" t="s">
        <v>27</v>
      </c>
      <c r="E34" s="4">
        <f>12080</f>
        <v>12080</v>
      </c>
      <c r="F34" s="4">
        <v>24273</v>
      </c>
      <c r="G34" s="9" t="s">
        <v>87</v>
      </c>
      <c r="H34" s="9" t="s">
        <v>88</v>
      </c>
      <c r="I34" s="9" t="s">
        <v>89</v>
      </c>
    </row>
    <row r="35" spans="1:9" ht="45" customHeight="1">
      <c r="A35" s="9">
        <f t="shared" si="0"/>
        <v>33</v>
      </c>
      <c r="B35" s="15" t="s">
        <v>0</v>
      </c>
      <c r="C35" s="2" t="s">
        <v>134</v>
      </c>
      <c r="D35" s="9" t="s">
        <v>106</v>
      </c>
      <c r="E35" s="4">
        <f>53000</f>
        <v>53000</v>
      </c>
      <c r="F35" s="4">
        <v>245337</v>
      </c>
      <c r="G35" s="9" t="s">
        <v>90</v>
      </c>
      <c r="H35" s="9" t="s">
        <v>88</v>
      </c>
      <c r="I35" s="9" t="s">
        <v>91</v>
      </c>
    </row>
    <row r="36" spans="1:9" ht="45" customHeight="1">
      <c r="A36" s="9">
        <f t="shared" si="0"/>
        <v>34</v>
      </c>
      <c r="B36" s="15" t="s">
        <v>1</v>
      </c>
      <c r="C36" s="2" t="s">
        <v>150</v>
      </c>
      <c r="D36" s="9" t="s">
        <v>7</v>
      </c>
      <c r="E36" s="4">
        <f>135000</f>
        <v>135000</v>
      </c>
      <c r="F36" s="4">
        <v>983001</v>
      </c>
      <c r="G36" s="9" t="s">
        <v>93</v>
      </c>
      <c r="H36" s="9" t="s">
        <v>92</v>
      </c>
      <c r="I36" s="9" t="s">
        <v>94</v>
      </c>
    </row>
    <row r="37" spans="1:9" ht="45" customHeight="1">
      <c r="A37" s="9">
        <f t="shared" si="0"/>
        <v>35</v>
      </c>
      <c r="B37" s="15" t="s">
        <v>4</v>
      </c>
      <c r="C37" s="2" t="s">
        <v>151</v>
      </c>
      <c r="D37" s="9" t="s">
        <v>7</v>
      </c>
      <c r="E37" s="4">
        <f>110000</f>
        <v>110000</v>
      </c>
      <c r="F37" s="4">
        <v>595543</v>
      </c>
      <c r="G37" s="9" t="s">
        <v>95</v>
      </c>
      <c r="H37" s="9" t="s">
        <v>92</v>
      </c>
      <c r="I37" s="9" t="s">
        <v>96</v>
      </c>
    </row>
    <row r="38" spans="1:9" ht="45" customHeight="1">
      <c r="A38" s="9">
        <f t="shared" si="0"/>
        <v>36</v>
      </c>
      <c r="B38" s="15" t="s">
        <v>4</v>
      </c>
      <c r="C38" s="2" t="s">
        <v>135</v>
      </c>
      <c r="D38" s="9" t="s">
        <v>97</v>
      </c>
      <c r="E38" s="4">
        <f>8000</f>
        <v>8000</v>
      </c>
      <c r="F38" s="4">
        <v>10236</v>
      </c>
      <c r="G38" s="9" t="s">
        <v>98</v>
      </c>
      <c r="H38" s="9" t="s">
        <v>92</v>
      </c>
      <c r="I38" s="9" t="s">
        <v>99</v>
      </c>
    </row>
  </sheetData>
  <sheetProtection/>
  <printOptions gridLines="1"/>
  <pageMargins left="0.15748031496062992" right="0.15748031496062992" top="0.5905511811023623" bottom="0.5905511811023623" header="0.31496062992125984" footer="0.31496062992125984"/>
  <pageSetup orientation="landscape" paperSize="9" scale="85" r:id="rId1"/>
  <headerFooter alignWithMargins="0">
    <oddHeader>&amp;L&amp;F&amp;C&amp;A&amp;R&amp;D</oddHeader>
    <oddFooter>&amp;CPage &amp;P&amp;RИзготвил: М.Стефанова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M.Stefanova</dc:creator>
  <cp:keywords/>
  <dc:description/>
  <cp:lastModifiedBy>pc9</cp:lastModifiedBy>
  <cp:lastPrinted>2024-01-25T08:14:23Z</cp:lastPrinted>
  <dcterms:created xsi:type="dcterms:W3CDTF">2024-01-24T09:22:46Z</dcterms:created>
  <dcterms:modified xsi:type="dcterms:W3CDTF">2024-02-02T10:48:17Z</dcterms:modified>
  <cp:category/>
  <cp:version/>
  <cp:contentType/>
  <cp:contentStatus/>
</cp:coreProperties>
</file>